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Budget" sheetId="2" state="visible" r:id="rId4"/>
    <sheet name="Reserves" sheetId="3" state="visible" r:id="rId5"/>
    <sheet name="Budget vs Actual"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<sst xmlns="http://schemas.openxmlformats.org/spreadsheetml/2006/main" count="114" uniqueCount="109">
  <si>
    <t xml:space="preserve">HOA Annual Budget Template</t>
  </si>
  <si>
    <t xml:space="preserve">Free template by HOA Board Kit (hoaboardkit.com)</t>
  </si>
  <si>
    <t xml:space="preserve">How to use this template</t>
  </si>
  <si>
    <t xml:space="preserve">1. Go to the 'Budget' tab. Enter your association name, budget year and number of homes.</t>
  </si>
  <si>
    <t xml:space="preserve">2. Enter last year's budget and actual spending for each expense line (helps you spot trends).</t>
  </si>
  <si>
    <t xml:space="preserve">3. Enter next year's budgeted amount for each expense line. Rename or add lines to fit your HOA.</t>
  </si>
  <si>
    <t xml:space="preserve">4. Go to the 'Reserves' tab. List the big future repairs (roof, paving, pool...). The template calculates the yearly reserve contribution.</t>
  </si>
  <si>
    <t xml:space="preserve">5. Back on 'Budget', the template calculates the dues needed per home, per year and per month.</t>
  </si>
  <si>
    <t xml:space="preserve">6. During the year, use 'Budget vs Actual' to record actual spending each month and see where you are over or under budget.</t>
  </si>
  <si>
    <t xml:space="preserve">Color legend</t>
  </si>
  <si>
    <t xml:space="preserve">Yellow cells with blue text = numbers you enter or change.</t>
  </si>
  <si>
    <t xml:space="preserve">Black text = formulas. Don't type over them.</t>
  </si>
  <si>
    <t xml:space="preserve">Green text = values pulled from another tab.</t>
  </si>
  <si>
    <t xml:space="preserve">The example numbers are for a fictional 50-home HOA. Replace them with your own.</t>
  </si>
  <si>
    <t xml:space="preserve">Important</t>
  </si>
  <si>
    <t xml:space="preserve">This template is general information, not legal, tax or accounting advice. Your state law and your HOA's governing documents (declaration, bylaws) may set rules for budgets, reserves and dues increases. For reserve planning, a professional reserve study is the best source for component costs and useful lives.</t>
  </si>
  <si>
    <t xml:space="preserve">HOA Annual Budget</t>
  </si>
  <si>
    <t xml:space="preserve">Association name</t>
  </si>
  <si>
    <t xml:space="preserve">Example Ridge HOA</t>
  </si>
  <si>
    <t xml:space="preserve">Budget year</t>
  </si>
  <si>
    <t xml:space="preserve">2027</t>
  </si>
  <si>
    <t xml:space="preserve">Number of homes (units)</t>
  </si>
  <si>
    <t xml:space="preserve">Expected uncollected dues (bad debt) %</t>
  </si>
  <si>
    <t xml:space="preserve">Share of dues you expect not to collect; leave 0% if none.</t>
  </si>
  <si>
    <t xml:space="preserve">Operating expenses</t>
  </si>
  <si>
    <t xml:space="preserve">Last year budget ($)</t>
  </si>
  <si>
    <t xml:space="preserve">Last year actual ($)</t>
  </si>
  <si>
    <t xml:space="preserve">Next year budget ($)</t>
  </si>
  <si>
    <t xml:space="preserve">Change vs last year budget</t>
  </si>
  <si>
    <t xml:space="preserve">Notes</t>
  </si>
  <si>
    <t xml:space="preserve">Administrative</t>
  </si>
  <si>
    <t xml:space="preserve">Management / bookkeeping services</t>
  </si>
  <si>
    <t xml:space="preserve">Accounting &amp; tax preparation</t>
  </si>
  <si>
    <t xml:space="preserve">Legal fees</t>
  </si>
  <si>
    <t xml:space="preserve">Insurance (property, liability, D&amp;O)</t>
  </si>
  <si>
    <t xml:space="preserve">Check renewal quote</t>
  </si>
  <si>
    <t xml:space="preserve">Office, postage &amp; software</t>
  </si>
  <si>
    <t xml:space="preserve">Bank fees</t>
  </si>
  <si>
    <t xml:space="preserve">Grounds &amp; common areas</t>
  </si>
  <si>
    <t xml:space="preserve">Landscaping contract</t>
  </si>
  <si>
    <t xml:space="preserve">Snow removal</t>
  </si>
  <si>
    <t xml:space="preserve">Pool maintenance</t>
  </si>
  <si>
    <t xml:space="preserve">General repairs &amp; maintenance</t>
  </si>
  <si>
    <t xml:space="preserve">Pest control</t>
  </si>
  <si>
    <t xml:space="preserve">Utilities</t>
  </si>
  <si>
    <t xml:space="preserve">Electricity (common areas)</t>
  </si>
  <si>
    <t xml:space="preserve">Water &amp; sewer (common areas)</t>
  </si>
  <si>
    <t xml:space="preserve">Trash &amp; recycling</t>
  </si>
  <si>
    <t xml:space="preserve">Other</t>
  </si>
  <si>
    <t xml:space="preserve">Social events &amp; community</t>
  </si>
  <si>
    <t xml:space="preserve">Contingency (unexpected costs)</t>
  </si>
  <si>
    <t xml:space="preserve">Often 2-5% of operating budget</t>
  </si>
  <si>
    <t xml:space="preserve">Total operating expenses</t>
  </si>
  <si>
    <t xml:space="preserve">Reserve contribution (from Reserves tab)</t>
  </si>
  <si>
    <t xml:space="preserve">Total spending need (operating + reserves)</t>
  </si>
  <si>
    <t xml:space="preserve">Other income (not dues)</t>
  </si>
  <si>
    <t xml:space="preserve">Late fees</t>
  </si>
  <si>
    <t xml:space="preserve">Interest on bank accounts</t>
  </si>
  <si>
    <t xml:space="preserve">Clubhouse rental &amp; other</t>
  </si>
  <si>
    <t xml:space="preserve">Total other income</t>
  </si>
  <si>
    <t xml:space="preserve">Dues calculation (next year)</t>
  </si>
  <si>
    <t xml:space="preserve">Total spending need</t>
  </si>
  <si>
    <t xml:space="preserve">Minus other income</t>
  </si>
  <si>
    <t xml:space="preserve">Net amount to collect from dues</t>
  </si>
  <si>
    <t xml:space="preserve">Adjusted for expected uncollected dues</t>
  </si>
  <si>
    <t xml:space="preserve">Annual dues per home</t>
  </si>
  <si>
    <t xml:space="preserve">Monthly dues per home</t>
  </si>
  <si>
    <t xml:space="preserve">Quarterly dues per home</t>
  </si>
  <si>
    <t xml:space="preserve">Current monthly dues per home (this year)</t>
  </si>
  <si>
    <t xml:space="preserve">Monthly dues change</t>
  </si>
  <si>
    <t xml:space="preserve">Percent change</t>
  </si>
  <si>
    <t xml:space="preserve">Some states and governing documents cap yearly increases. Check yours.</t>
  </si>
  <si>
    <t xml:space="preserve">Reserve Fund Planner</t>
  </si>
  <si>
    <t xml:space="preserve">List major components your HOA must repair or replace in the future. Annual contribution = (cost − money already saved for it) ÷ years remaining.</t>
  </si>
  <si>
    <t xml:space="preserve">Component</t>
  </si>
  <si>
    <t xml:space="preserve">Replacement cost ($)</t>
  </si>
  <si>
    <t xml:space="preserve">Useful life (yrs)</t>
  </si>
  <si>
    <t xml:space="preserve">Years remaining</t>
  </si>
  <si>
    <t xml:space="preserve">Already saved for it ($)</t>
  </si>
  <si>
    <t xml:space="preserve">Annual contribution ($)</t>
  </si>
  <si>
    <t xml:space="preserve">Roofs (shared structures)</t>
  </si>
  <si>
    <t xml:space="preserve">Example values</t>
  </si>
  <si>
    <t xml:space="preserve">Asphalt paving &amp; sealcoat</t>
  </si>
  <si>
    <t xml:space="preserve">Pool resurfacing &amp; equipment</t>
  </si>
  <si>
    <t xml:space="preserve">Fencing &amp; entry gate</t>
  </si>
  <si>
    <t xml:space="preserve">Clubhouse interior</t>
  </si>
  <si>
    <t xml:space="preserve">Landscaping &amp; irrigation</t>
  </si>
  <si>
    <t xml:space="preserve">Total</t>
  </si>
  <si>
    <t xml:space="preserve">Percent funded (saved ÷ total replacement cost)</t>
  </si>
  <si>
    <t xml:space="preserve">Note: years remaining of 0 means the work is due now; the full unfunded amount is shown for this year.</t>
  </si>
  <si>
    <t xml:space="preserve">Budget vs Actual (record actual spending each month)</t>
  </si>
  <si>
    <t xml:space="preserve">Expense</t>
  </si>
  <si>
    <t xml:space="preserve">Annual budget ($)</t>
  </si>
  <si>
    <t xml:space="preserve">Jan ($)</t>
  </si>
  <si>
    <t xml:space="preserve">Feb ($)</t>
  </si>
  <si>
    <t xml:space="preserve">Mar ($)</t>
  </si>
  <si>
    <t xml:space="preserve">Apr ($)</t>
  </si>
  <si>
    <t xml:space="preserve">May ($)</t>
  </si>
  <si>
    <t xml:space="preserve">Jun ($)</t>
  </si>
  <si>
    <t xml:space="preserve">Jul ($)</t>
  </si>
  <si>
    <t xml:space="preserve">Aug ($)</t>
  </si>
  <si>
    <t xml:space="preserve">Sep ($)</t>
  </si>
  <si>
    <t xml:space="preserve">Oct ($)</t>
  </si>
  <si>
    <t xml:space="preserve">Nov ($)</t>
  </si>
  <si>
    <t xml:space="preserve">Dec ($)</t>
  </si>
  <si>
    <t xml:space="preserve">Year-to-date actual ($)</t>
  </si>
  <si>
    <t xml:space="preserve">Remaining budget ($)</t>
  </si>
  <si>
    <t xml:space="preserve">% of budget used</t>
  </si>
  <si>
    <t xml:space="preserve">Reserve contribution</t>
  </si>
</sst>
</file>

<file path=xl/styles.xml><?xml version="1.0" encoding="utf-8"?>
<styleSheet xmlns="http://schemas.openxmlformats.org/spreadsheetml/2006/main">
  <numFmts count="5">
    <numFmt numFmtId="164" formatCode="General"/>
    <numFmt numFmtId="165" formatCode="@"/>
    <numFmt numFmtId="166" formatCode="0.0%;\(0.0%\);\-"/>
    <numFmt numFmtId="167" formatCode="\$#,##0;&quot;($&quot;#,##0\);\-"/>
    <numFmt numFmtId="168" formatCode="\$#,##0.00;&quot;($&quot;#,##0.00\);\-"/>
  </numFmts>
  <fonts count="15">
    <font>
      <sz val="11"/>
      <color theme="1"/>
      <name val="Calibri"/>
      <family val="2"/>
      <charset val="1"/>
    </font>
    <font>
      <sz val="10"/>
      <name val="Arial"/>
      <family val="0"/>
    </font>
    <font>
      <sz val="10"/>
      <name val="Arial"/>
      <family val="0"/>
    </font>
    <font>
      <sz val="10"/>
      <name val="Arial"/>
      <family val="0"/>
    </font>
    <font>
      <sz val="11"/>
      <color theme="1"/>
      <name val="Arial"/>
      <family val="0"/>
      <charset val="1"/>
    </font>
    <font>
      <b val="true"/>
      <sz val="16"/>
      <color rgb="FF1F3A5F"/>
      <name val="Arial"/>
      <family val="0"/>
      <charset val="1"/>
    </font>
    <font>
      <i val="true"/>
      <sz val="11"/>
      <color rgb="FF4A5568"/>
      <name val="Arial"/>
      <family val="0"/>
      <charset val="1"/>
    </font>
    <font>
      <b val="true"/>
      <sz val="11"/>
      <name val="Arial"/>
      <family val="0"/>
      <charset val="1"/>
    </font>
    <font>
      <sz val="11"/>
      <name val="Arial"/>
      <family val="0"/>
      <charset val="1"/>
    </font>
    <font>
      <sz val="11"/>
      <color rgb="FF0000FF"/>
      <name val="Arial"/>
      <family val="0"/>
      <charset val="1"/>
    </font>
    <font>
      <sz val="11"/>
      <color rgb="FF008000"/>
      <name val="Arial"/>
      <family val="0"/>
      <charset val="1"/>
    </font>
    <font>
      <i val="true"/>
      <sz val="11"/>
      <color rgb="FF718096"/>
      <name val="Arial"/>
      <family val="0"/>
      <charset val="1"/>
    </font>
    <font>
      <b val="true"/>
      <sz val="11"/>
      <color rgb="FFFFFFFF"/>
      <name val="Arial"/>
      <family val="0"/>
      <charset val="1"/>
    </font>
    <font>
      <sz val="11"/>
      <color rgb="FF718096"/>
      <name val="Arial"/>
      <family val="0"/>
      <charset val="1"/>
    </font>
    <font>
      <b val="true"/>
      <sz val="13"/>
      <color rgb="FF1F3A5F"/>
      <name val="Arial"/>
      <family val="0"/>
      <charset val="1"/>
    </font>
  </fonts>
  <fills count="6">
    <fill>
      <patternFill patternType="none"/>
    </fill>
    <fill>
      <patternFill patternType="gray125"/>
    </fill>
    <fill>
      <patternFill patternType="solid">
        <fgColor rgb="FFFFF59D"/>
        <bgColor rgb="FFEDF2F7"/>
      </patternFill>
    </fill>
    <fill>
      <patternFill patternType="solid">
        <fgColor rgb="FF2B6CB0"/>
        <bgColor rgb="FF3366FF"/>
      </patternFill>
    </fill>
    <fill>
      <patternFill patternType="solid">
        <fgColor rgb="FFEDF2F7"/>
        <bgColor rgb="FFDBE7F5"/>
      </patternFill>
    </fill>
    <fill>
      <patternFill patternType="solid">
        <fgColor rgb="FFDBE7F5"/>
        <bgColor rgb="FFEDF2F7"/>
      </patternFill>
    </fill>
  </fills>
  <borders count="2">
    <border diagonalUp="false" diagonalDown="false">
      <left/>
      <right/>
      <top/>
      <bottom/>
      <diagonal/>
    </border>
    <border diagonalUp="false" diagonalDown="false">
      <left style="thin">
        <color rgb="FFCBD5E0"/>
      </left>
      <right style="thin">
        <color rgb="FFCBD5E0"/>
      </right>
      <top style="thin">
        <color rgb="FFCBD5E0"/>
      </top>
      <bottom style="thin">
        <color rgb="FFCBD5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5" fontId="9" fillId="2" borderId="1" xfId="0" applyFont="true" applyBorder="true" applyAlignment="false" applyProtection="false">
      <alignment horizontal="general" vertical="bottom" textRotation="0" wrapText="false" indent="0" shrinkToFit="false"/>
      <protection locked="true" hidden="false"/>
    </xf>
    <xf numFmtId="166" fontId="9" fillId="2"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4" fillId="4" borderId="0" xfId="0" applyFont="true" applyBorder="false" applyAlignment="false" applyProtection="false">
      <alignment horizontal="general" vertical="bottom" textRotation="0" wrapText="false" indent="0" shrinkToFit="false"/>
      <protection locked="true" hidden="false"/>
    </xf>
    <xf numFmtId="167" fontId="9" fillId="2" borderId="1" xfId="0" applyFont="true" applyBorder="true" applyAlignment="false" applyProtection="false">
      <alignment horizontal="general" vertical="bottom" textRotation="0" wrapText="false" indent="0" shrinkToFit="false"/>
      <protection locked="true" hidden="false"/>
    </xf>
    <xf numFmtId="166" fontId="4" fillId="0"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7" fillId="5" borderId="0" xfId="0" applyFont="true" applyBorder="false" applyAlignment="false" applyProtection="false">
      <alignment horizontal="general" vertical="bottom" textRotation="0" wrapText="false" indent="0" shrinkToFit="false"/>
      <protection locked="true" hidden="false"/>
    </xf>
    <xf numFmtId="167" fontId="7" fillId="5" borderId="0" xfId="0" applyFont="true" applyBorder="false" applyAlignment="false" applyProtection="false">
      <alignment horizontal="general" vertical="bottom" textRotation="0" wrapText="false" indent="0" shrinkToFit="false"/>
      <protection locked="true" hidden="false"/>
    </xf>
    <xf numFmtId="166" fontId="7" fillId="5" borderId="0" xfId="0" applyFont="true" applyBorder="false" applyAlignment="false" applyProtection="false">
      <alignment horizontal="general" vertical="bottom" textRotation="0" wrapText="false" indent="0" shrinkToFit="false"/>
      <protection locked="true" hidden="false"/>
    </xf>
    <xf numFmtId="164" fontId="4" fillId="5" borderId="0" xfId="0" applyFont="true" applyBorder="false" applyAlignment="false" applyProtection="false">
      <alignment horizontal="general" vertical="bottom" textRotation="0" wrapText="false" indent="0" shrinkToFit="false"/>
      <protection locked="true" hidden="false"/>
    </xf>
    <xf numFmtId="167" fontId="9" fillId="2"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6" fontId="4" fillId="0" borderId="0" xfId="0" applyFont="true" applyBorder="false" applyAlignment="false" applyProtection="false">
      <alignment horizontal="general" vertical="bottom" textRotation="0" wrapText="false" indent="0" shrinkToFit="false"/>
      <protection locked="true" hidden="false"/>
    </xf>
    <xf numFmtId="164" fontId="12" fillId="3" borderId="1" xfId="0" applyFont="true" applyBorder="true" applyAlignment="true" applyProtection="false">
      <alignment horizontal="center" vertical="bottom"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8" fontId="7" fillId="5"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8" fontId="9" fillId="2" borderId="1" xfId="0" applyFont="true" applyBorder="tru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true" indent="0" shrinkToFit="false"/>
      <protection locked="true" hidden="false"/>
    </xf>
    <xf numFmtId="167" fontId="7" fillId="5"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7" fontId="10" fillId="0" borderId="1" xfId="0" applyFont="true" applyBorder="true" applyAlignment="false" applyProtection="false">
      <alignment horizontal="general" vertical="bottom" textRotation="0" wrapText="false" indent="0" shrinkToFit="false"/>
      <protection locked="true" hidden="false"/>
    </xf>
    <xf numFmtId="167" fontId="4" fillId="0"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18096"/>
      <rgbColor rgb="FF9999FF"/>
      <rgbColor rgb="FF993366"/>
      <rgbColor rgb="FFEDF2F7"/>
      <rgbColor rgb="FFDBE7F5"/>
      <rgbColor rgb="FF660066"/>
      <rgbColor rgb="FFFF8080"/>
      <rgbColor rgb="FF2B6CB0"/>
      <rgbColor rgb="FFCBD5E0"/>
      <rgbColor rgb="FF000080"/>
      <rgbColor rgb="FFFF00FF"/>
      <rgbColor rgb="FFFFFF00"/>
      <rgbColor rgb="FF00FFFF"/>
      <rgbColor rgb="FF800080"/>
      <rgbColor rgb="FF800000"/>
      <rgbColor rgb="FF008080"/>
      <rgbColor rgb="FF0000FF"/>
      <rgbColor rgb="FF00CCFF"/>
      <rgbColor rgb="FFCCFFFF"/>
      <rgbColor rgb="FFCCFFCC"/>
      <rgbColor rgb="FFFFF59D"/>
      <rgbColor rgb="FF99CCFF"/>
      <rgbColor rgb="FFFF99CC"/>
      <rgbColor rgb="FFCC99FF"/>
      <rgbColor rgb="FFFFCC99"/>
      <rgbColor rgb="FF3366FF"/>
      <rgbColor rgb="FF33CCCC"/>
      <rgbColor rgb="FF99CC00"/>
      <rgbColor rgb="FFFFCC00"/>
      <rgbColor rgb="FFFF9900"/>
      <rgbColor rgb="FFFF6600"/>
      <rgbColor rgb="FF4A5568"/>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95"/>
  </cols>
  <sheetData>
    <row r="1" customFormat="false" ht="15" hidden="false" customHeight="false" outlineLevel="0" collapsed="false">
      <c r="A1" s="1"/>
      <c r="B1" s="1"/>
    </row>
    <row r="2" customFormat="false" ht="19.7" hidden="false" customHeight="false" outlineLevel="0" collapsed="false">
      <c r="A2" s="1"/>
      <c r="B2" s="2" t="s">
        <v>0</v>
      </c>
    </row>
    <row r="3" customFormat="false" ht="15" hidden="false" customHeight="false" outlineLevel="0" collapsed="false">
      <c r="A3" s="1"/>
      <c r="B3" s="3" t="s">
        <v>1</v>
      </c>
    </row>
    <row r="4" customFormat="false" ht="15" hidden="false" customHeight="false" outlineLevel="0" collapsed="false">
      <c r="A4" s="1"/>
      <c r="B4" s="4"/>
    </row>
    <row r="5" customFormat="false" ht="15" hidden="false" customHeight="false" outlineLevel="0" collapsed="false">
      <c r="A5" s="1"/>
      <c r="B5" s="5" t="s">
        <v>2</v>
      </c>
    </row>
    <row r="6" customFormat="false" ht="15" hidden="false" customHeight="false" outlineLevel="0" collapsed="false">
      <c r="A6" s="1"/>
      <c r="B6" s="6" t="s">
        <v>3</v>
      </c>
    </row>
    <row r="7" customFormat="false" ht="15" hidden="false" customHeight="false" outlineLevel="0" collapsed="false">
      <c r="A7" s="1"/>
      <c r="B7" s="6" t="s">
        <v>4</v>
      </c>
    </row>
    <row r="8" customFormat="false" ht="15" hidden="false" customHeight="false" outlineLevel="0" collapsed="false">
      <c r="A8" s="1"/>
      <c r="B8" s="6" t="s">
        <v>5</v>
      </c>
    </row>
    <row r="9" customFormat="false" ht="26.85" hidden="false" customHeight="false" outlineLevel="0" collapsed="false">
      <c r="A9" s="1"/>
      <c r="B9" s="6" t="s">
        <v>6</v>
      </c>
    </row>
    <row r="10" customFormat="false" ht="15" hidden="false" customHeight="false" outlineLevel="0" collapsed="false">
      <c r="A10" s="1"/>
      <c r="B10" s="6" t="s">
        <v>7</v>
      </c>
    </row>
    <row r="11" customFormat="false" ht="26.85" hidden="false" customHeight="false" outlineLevel="0" collapsed="false">
      <c r="A11" s="1"/>
      <c r="B11" s="6" t="s">
        <v>8</v>
      </c>
    </row>
    <row r="12" customFormat="false" ht="15" hidden="false" customHeight="false" outlineLevel="0" collapsed="false">
      <c r="A12" s="1"/>
      <c r="B12" s="4"/>
    </row>
    <row r="13" customFormat="false" ht="15" hidden="false" customHeight="false" outlineLevel="0" collapsed="false">
      <c r="A13" s="1"/>
      <c r="B13" s="7" t="s">
        <v>9</v>
      </c>
    </row>
    <row r="14" customFormat="false" ht="15" hidden="false" customHeight="false" outlineLevel="0" collapsed="false">
      <c r="A14" s="1"/>
      <c r="B14" s="6" t="s">
        <v>10</v>
      </c>
    </row>
    <row r="15" customFormat="false" ht="15" hidden="false" customHeight="false" outlineLevel="0" collapsed="false">
      <c r="A15" s="1"/>
      <c r="B15" s="8" t="s">
        <v>11</v>
      </c>
    </row>
    <row r="16" customFormat="false" ht="15" hidden="false" customHeight="false" outlineLevel="0" collapsed="false">
      <c r="A16" s="1"/>
      <c r="B16" s="6" t="s">
        <v>12</v>
      </c>
    </row>
    <row r="17" customFormat="false" ht="15" hidden="false" customHeight="false" outlineLevel="0" collapsed="false">
      <c r="A17" s="1"/>
      <c r="B17" s="4"/>
    </row>
    <row r="18" customFormat="false" ht="15" hidden="false" customHeight="false" outlineLevel="0" collapsed="false">
      <c r="A18" s="1"/>
      <c r="B18" s="6" t="s">
        <v>13</v>
      </c>
    </row>
    <row r="19" customFormat="false" ht="15" hidden="false" customHeight="false" outlineLevel="0" collapsed="false">
      <c r="A19" s="1"/>
      <c r="B19" s="4"/>
    </row>
    <row r="20" customFormat="false" ht="15" hidden="false" customHeight="false" outlineLevel="0" collapsed="false">
      <c r="A20" s="1"/>
      <c r="B20" s="5" t="s">
        <v>14</v>
      </c>
    </row>
    <row r="21" customFormat="false" ht="60" hidden="false" customHeight="true" outlineLevel="0" collapsed="false">
      <c r="A21" s="1"/>
      <c r="B21" s="6"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4" min="2" style="0" width="18"/>
    <col collapsed="false" customWidth="true" hidden="false" outlineLevel="0" max="5" min="5" style="0" width="14"/>
    <col collapsed="false" customWidth="true" hidden="false" outlineLevel="0" max="6" min="6" style="0" width="36"/>
  </cols>
  <sheetData>
    <row r="1" customFormat="false" ht="19.7" hidden="false" customHeight="false" outlineLevel="0" collapsed="false">
      <c r="A1" s="9" t="s">
        <v>16</v>
      </c>
      <c r="B1" s="1"/>
      <c r="C1" s="1"/>
      <c r="D1" s="1"/>
      <c r="E1" s="1"/>
      <c r="F1" s="1"/>
    </row>
    <row r="2" customFormat="false" ht="15" hidden="false" customHeight="false" outlineLevel="0" collapsed="false">
      <c r="A2" s="1"/>
      <c r="B2" s="1"/>
      <c r="C2" s="1"/>
      <c r="D2" s="1"/>
      <c r="E2" s="1"/>
      <c r="F2" s="1"/>
    </row>
    <row r="3" customFormat="false" ht="15" hidden="false" customHeight="false" outlineLevel="0" collapsed="false">
      <c r="A3" s="10" t="s">
        <v>17</v>
      </c>
      <c r="B3" s="11" t="s">
        <v>18</v>
      </c>
      <c r="C3" s="1"/>
      <c r="D3" s="1"/>
      <c r="E3" s="1"/>
      <c r="F3" s="1"/>
    </row>
    <row r="4" customFormat="false" ht="15" hidden="false" customHeight="false" outlineLevel="0" collapsed="false">
      <c r="A4" s="10" t="s">
        <v>19</v>
      </c>
      <c r="B4" s="12" t="s">
        <v>20</v>
      </c>
      <c r="C4" s="1"/>
      <c r="D4" s="1"/>
      <c r="E4" s="1"/>
      <c r="F4" s="1"/>
    </row>
    <row r="5" customFormat="false" ht="15" hidden="false" customHeight="false" outlineLevel="0" collapsed="false">
      <c r="A5" s="10" t="s">
        <v>21</v>
      </c>
      <c r="B5" s="11" t="n">
        <v>50</v>
      </c>
      <c r="C5" s="1"/>
      <c r="D5" s="1"/>
      <c r="E5" s="1"/>
      <c r="F5" s="1"/>
    </row>
    <row r="6" customFormat="false" ht="15" hidden="false" customHeight="false" outlineLevel="0" collapsed="false">
      <c r="A6" s="10" t="s">
        <v>22</v>
      </c>
      <c r="B6" s="13" t="n">
        <v>0.02</v>
      </c>
      <c r="C6" s="14" t="s">
        <v>23</v>
      </c>
      <c r="D6" s="1"/>
      <c r="E6" s="1"/>
      <c r="F6" s="1"/>
    </row>
    <row r="7" customFormat="false" ht="15" hidden="false" customHeight="false" outlineLevel="0" collapsed="false">
      <c r="A7" s="1"/>
      <c r="B7" s="1"/>
      <c r="C7" s="1"/>
      <c r="D7" s="1"/>
      <c r="E7" s="1"/>
      <c r="F7" s="1"/>
    </row>
    <row r="8" customFormat="false" ht="31.5" hidden="false" customHeight="true" outlineLevel="0" collapsed="false">
      <c r="A8" s="15" t="s">
        <v>24</v>
      </c>
      <c r="B8" s="15" t="s">
        <v>25</v>
      </c>
      <c r="C8" s="15" t="s">
        <v>26</v>
      </c>
      <c r="D8" s="15" t="s">
        <v>27</v>
      </c>
      <c r="E8" s="15" t="s">
        <v>28</v>
      </c>
      <c r="F8" s="15" t="s">
        <v>29</v>
      </c>
    </row>
    <row r="9" customFormat="false" ht="15" hidden="false" customHeight="false" outlineLevel="0" collapsed="false">
      <c r="A9" s="16" t="s">
        <v>30</v>
      </c>
      <c r="B9" s="17"/>
      <c r="C9" s="17"/>
      <c r="D9" s="17"/>
      <c r="E9" s="17"/>
      <c r="F9" s="17"/>
    </row>
    <row r="10" customFormat="false" ht="15" hidden="false" customHeight="false" outlineLevel="0" collapsed="false">
      <c r="A10" s="11" t="s">
        <v>31</v>
      </c>
      <c r="B10" s="18" t="n">
        <v>6000</v>
      </c>
      <c r="C10" s="18" t="n">
        <v>5800</v>
      </c>
      <c r="D10" s="18" t="n">
        <v>6000</v>
      </c>
      <c r="E10" s="19" t="n">
        <f aca="false">IF(B10=0,0,D10/B10-1)</f>
        <v>0</v>
      </c>
      <c r="F10" s="20"/>
    </row>
    <row r="11" customFormat="false" ht="15" hidden="false" customHeight="false" outlineLevel="0" collapsed="false">
      <c r="A11" s="11" t="s">
        <v>32</v>
      </c>
      <c r="B11" s="18" t="n">
        <v>1200</v>
      </c>
      <c r="C11" s="18" t="n">
        <v>1150</v>
      </c>
      <c r="D11" s="18" t="n">
        <v>1300</v>
      </c>
      <c r="E11" s="19" t="n">
        <f aca="false">IF(B11=0,0,D11/B11-1)</f>
        <v>0.0833333333333333</v>
      </c>
      <c r="F11" s="20"/>
    </row>
    <row r="12" customFormat="false" ht="15" hidden="false" customHeight="false" outlineLevel="0" collapsed="false">
      <c r="A12" s="11" t="s">
        <v>33</v>
      </c>
      <c r="B12" s="18" t="n">
        <v>1000</v>
      </c>
      <c r="C12" s="18" t="n">
        <v>600</v>
      </c>
      <c r="D12" s="18" t="n">
        <v>1000</v>
      </c>
      <c r="E12" s="19" t="n">
        <f aca="false">IF(B12=0,0,D12/B12-1)</f>
        <v>0</v>
      </c>
      <c r="F12" s="20"/>
    </row>
    <row r="13" customFormat="false" ht="15" hidden="false" customHeight="false" outlineLevel="0" collapsed="false">
      <c r="A13" s="11" t="s">
        <v>34</v>
      </c>
      <c r="B13" s="18" t="n">
        <v>9500</v>
      </c>
      <c r="C13" s="18" t="n">
        <v>9500</v>
      </c>
      <c r="D13" s="18" t="n">
        <v>10450</v>
      </c>
      <c r="E13" s="19" t="n">
        <f aca="false">IF(B13=0,0,D13/B13-1)</f>
        <v>0.1</v>
      </c>
      <c r="F13" s="20" t="s">
        <v>35</v>
      </c>
    </row>
    <row r="14" customFormat="false" ht="15" hidden="false" customHeight="false" outlineLevel="0" collapsed="false">
      <c r="A14" s="11" t="s">
        <v>36</v>
      </c>
      <c r="B14" s="18" t="n">
        <v>900</v>
      </c>
      <c r="C14" s="18" t="n">
        <v>850</v>
      </c>
      <c r="D14" s="18" t="n">
        <v>1000</v>
      </c>
      <c r="E14" s="19" t="n">
        <f aca="false">IF(B14=0,0,D14/B14-1)</f>
        <v>0.111111111111111</v>
      </c>
      <c r="F14" s="20"/>
    </row>
    <row r="15" customFormat="false" ht="15" hidden="false" customHeight="false" outlineLevel="0" collapsed="false">
      <c r="A15" s="11" t="s">
        <v>37</v>
      </c>
      <c r="B15" s="18" t="n">
        <v>120</v>
      </c>
      <c r="C15" s="18" t="n">
        <v>110</v>
      </c>
      <c r="D15" s="18" t="n">
        <v>120</v>
      </c>
      <c r="E15" s="19" t="n">
        <f aca="false">IF(B15=0,0,D15/B15-1)</f>
        <v>0</v>
      </c>
      <c r="F15" s="20"/>
    </row>
    <row r="16" customFormat="false" ht="15" hidden="false" customHeight="false" outlineLevel="0" collapsed="false">
      <c r="A16" s="16" t="s">
        <v>38</v>
      </c>
      <c r="B16" s="17"/>
      <c r="C16" s="17"/>
      <c r="D16" s="17"/>
      <c r="E16" s="17"/>
      <c r="F16" s="17"/>
    </row>
    <row r="17" customFormat="false" ht="15" hidden="false" customHeight="false" outlineLevel="0" collapsed="false">
      <c r="A17" s="11" t="s">
        <v>39</v>
      </c>
      <c r="B17" s="18" t="n">
        <v>18000</v>
      </c>
      <c r="C17" s="18" t="n">
        <v>18000</v>
      </c>
      <c r="D17" s="18" t="n">
        <v>18900</v>
      </c>
      <c r="E17" s="19" t="n">
        <f aca="false">IF(B17=0,0,D17/B17-1)</f>
        <v>0.05</v>
      </c>
      <c r="F17" s="20"/>
    </row>
    <row r="18" customFormat="false" ht="15" hidden="false" customHeight="false" outlineLevel="0" collapsed="false">
      <c r="A18" s="11" t="s">
        <v>40</v>
      </c>
      <c r="B18" s="18" t="n">
        <v>3000</v>
      </c>
      <c r="C18" s="18" t="n">
        <v>2400</v>
      </c>
      <c r="D18" s="18" t="n">
        <v>3000</v>
      </c>
      <c r="E18" s="19" t="n">
        <f aca="false">IF(B18=0,0,D18/B18-1)</f>
        <v>0</v>
      </c>
      <c r="F18" s="20"/>
    </row>
    <row r="19" customFormat="false" ht="15" hidden="false" customHeight="false" outlineLevel="0" collapsed="false">
      <c r="A19" s="11" t="s">
        <v>41</v>
      </c>
      <c r="B19" s="18" t="n">
        <v>6000</v>
      </c>
      <c r="C19" s="18" t="n">
        <v>6300</v>
      </c>
      <c r="D19" s="18" t="n">
        <v>6500</v>
      </c>
      <c r="E19" s="19" t="n">
        <f aca="false">IF(B19=0,0,D19/B19-1)</f>
        <v>0.0833333333333333</v>
      </c>
      <c r="F19" s="20"/>
    </row>
    <row r="20" customFormat="false" ht="15" hidden="false" customHeight="false" outlineLevel="0" collapsed="false">
      <c r="A20" s="11" t="s">
        <v>42</v>
      </c>
      <c r="B20" s="18" t="n">
        <v>5000</v>
      </c>
      <c r="C20" s="18" t="n">
        <v>6100</v>
      </c>
      <c r="D20" s="18" t="n">
        <v>5500</v>
      </c>
      <c r="E20" s="19" t="n">
        <f aca="false">IF(B20=0,0,D20/B20-1)</f>
        <v>0.1</v>
      </c>
      <c r="F20" s="20"/>
    </row>
    <row r="21" customFormat="false" ht="15" hidden="false" customHeight="false" outlineLevel="0" collapsed="false">
      <c r="A21" s="11" t="s">
        <v>43</v>
      </c>
      <c r="B21" s="18" t="n">
        <v>800</v>
      </c>
      <c r="C21" s="18" t="n">
        <v>800</v>
      </c>
      <c r="D21" s="18" t="n">
        <v>850</v>
      </c>
      <c r="E21" s="19" t="n">
        <f aca="false">IF(B21=0,0,D21/B21-1)</f>
        <v>0.0625</v>
      </c>
      <c r="F21" s="20"/>
    </row>
    <row r="22" customFormat="false" ht="15" hidden="false" customHeight="false" outlineLevel="0" collapsed="false">
      <c r="A22" s="16" t="s">
        <v>44</v>
      </c>
      <c r="B22" s="17"/>
      <c r="C22" s="17"/>
      <c r="D22" s="17"/>
      <c r="E22" s="17"/>
      <c r="F22" s="17"/>
    </row>
    <row r="23" customFormat="false" ht="15" hidden="false" customHeight="false" outlineLevel="0" collapsed="false">
      <c r="A23" s="11" t="s">
        <v>45</v>
      </c>
      <c r="B23" s="18" t="n">
        <v>3600</v>
      </c>
      <c r="C23" s="18" t="n">
        <v>3900</v>
      </c>
      <c r="D23" s="18" t="n">
        <v>4100</v>
      </c>
      <c r="E23" s="19" t="n">
        <f aca="false">IF(B23=0,0,D23/B23-1)</f>
        <v>0.138888888888889</v>
      </c>
      <c r="F23" s="20"/>
    </row>
    <row r="24" customFormat="false" ht="15" hidden="false" customHeight="false" outlineLevel="0" collapsed="false">
      <c r="A24" s="11" t="s">
        <v>46</v>
      </c>
      <c r="B24" s="18" t="n">
        <v>2400</v>
      </c>
      <c r="C24" s="18" t="n">
        <v>2300</v>
      </c>
      <c r="D24" s="18" t="n">
        <v>2500</v>
      </c>
      <c r="E24" s="19" t="n">
        <f aca="false">IF(B24=0,0,D24/B24-1)</f>
        <v>0.0416666666666667</v>
      </c>
      <c r="F24" s="20"/>
    </row>
    <row r="25" customFormat="false" ht="15" hidden="false" customHeight="false" outlineLevel="0" collapsed="false">
      <c r="A25" s="11" t="s">
        <v>47</v>
      </c>
      <c r="B25" s="18" t="n">
        <v>7200</v>
      </c>
      <c r="C25" s="18" t="n">
        <v>7200</v>
      </c>
      <c r="D25" s="18" t="n">
        <v>7500</v>
      </c>
      <c r="E25" s="19" t="n">
        <f aca="false">IF(B25=0,0,D25/B25-1)</f>
        <v>0.0416666666666667</v>
      </c>
      <c r="F25" s="20"/>
    </row>
    <row r="26" customFormat="false" ht="15" hidden="false" customHeight="false" outlineLevel="0" collapsed="false">
      <c r="A26" s="16" t="s">
        <v>48</v>
      </c>
      <c r="B26" s="17"/>
      <c r="C26" s="17"/>
      <c r="D26" s="17"/>
      <c r="E26" s="17"/>
      <c r="F26" s="17"/>
    </row>
    <row r="27" customFormat="false" ht="15" hidden="false" customHeight="false" outlineLevel="0" collapsed="false">
      <c r="A27" s="11" t="s">
        <v>49</v>
      </c>
      <c r="B27" s="18" t="n">
        <v>500</v>
      </c>
      <c r="C27" s="18" t="n">
        <v>450</v>
      </c>
      <c r="D27" s="18" t="n">
        <v>500</v>
      </c>
      <c r="E27" s="19" t="n">
        <f aca="false">IF(B27=0,0,D27/B27-1)</f>
        <v>0</v>
      </c>
      <c r="F27" s="20"/>
    </row>
    <row r="28" customFormat="false" ht="15" hidden="false" customHeight="false" outlineLevel="0" collapsed="false">
      <c r="A28" s="11" t="s">
        <v>50</v>
      </c>
      <c r="B28" s="18" t="n">
        <v>2000</v>
      </c>
      <c r="C28" s="18"/>
      <c r="D28" s="18" t="n">
        <v>2000</v>
      </c>
      <c r="E28" s="19" t="n">
        <f aca="false">IF(B28=0,0,D28/B28-1)</f>
        <v>0</v>
      </c>
      <c r="F28" s="20" t="s">
        <v>51</v>
      </c>
    </row>
    <row r="29" customFormat="false" ht="15" hidden="false" customHeight="false" outlineLevel="0" collapsed="false">
      <c r="A29" s="11"/>
      <c r="B29" s="18"/>
      <c r="C29" s="18"/>
      <c r="D29" s="18"/>
      <c r="E29" s="19" t="n">
        <f aca="false">IF(B29=0,0,D29/B29-1)</f>
        <v>0</v>
      </c>
      <c r="F29" s="20"/>
    </row>
    <row r="30" customFormat="false" ht="15" hidden="false" customHeight="false" outlineLevel="0" collapsed="false">
      <c r="A30" s="11"/>
      <c r="B30" s="18"/>
      <c r="C30" s="18"/>
      <c r="D30" s="18"/>
      <c r="E30" s="19" t="n">
        <f aca="false">IF(B30=0,0,D30/B30-1)</f>
        <v>0</v>
      </c>
      <c r="F30" s="20"/>
    </row>
    <row r="31" customFormat="false" ht="15" hidden="false" customHeight="false" outlineLevel="0" collapsed="false">
      <c r="A31" s="21" t="s">
        <v>52</v>
      </c>
      <c r="B31" s="22" t="n">
        <f aca="false">SUM(B10:B30)</f>
        <v>67220</v>
      </c>
      <c r="C31" s="22" t="n">
        <f aca="false">SUM(C10:C30)</f>
        <v>65460</v>
      </c>
      <c r="D31" s="22" t="n">
        <f aca="false">SUM(D10:D30)</f>
        <v>71220</v>
      </c>
      <c r="E31" s="23" t="n">
        <f aca="false">IF(B31=0,0,D31/B31-1)</f>
        <v>0.0595060993751859</v>
      </c>
      <c r="F31" s="24"/>
    </row>
    <row r="32" customFormat="false" ht="15" hidden="false" customHeight="false" outlineLevel="0" collapsed="false">
      <c r="A32" s="10" t="s">
        <v>53</v>
      </c>
      <c r="B32" s="25" t="n">
        <v>23000</v>
      </c>
      <c r="C32" s="25" t="n">
        <v>23000</v>
      </c>
      <c r="D32" s="26" t="n">
        <f aca="false">Reserves!$F$17</f>
        <v>25600</v>
      </c>
      <c r="E32" s="27" t="n">
        <f aca="false">IF(B32=0,0,D32/B32-1)</f>
        <v>0.11304347826087</v>
      </c>
      <c r="F32" s="1"/>
    </row>
    <row r="33" customFormat="false" ht="15" hidden="false" customHeight="false" outlineLevel="0" collapsed="false">
      <c r="A33" s="21" t="s">
        <v>54</v>
      </c>
      <c r="B33" s="22" t="n">
        <f aca="false">B31+B32</f>
        <v>90220</v>
      </c>
      <c r="C33" s="22" t="n">
        <f aca="false">C31+C32</f>
        <v>88460</v>
      </c>
      <c r="D33" s="22" t="n">
        <f aca="false">D31+D32</f>
        <v>96820</v>
      </c>
      <c r="E33" s="24"/>
      <c r="F33" s="24"/>
    </row>
    <row r="34" customFormat="false" ht="15" hidden="false" customHeight="false" outlineLevel="0" collapsed="false">
      <c r="A34" s="1"/>
      <c r="B34" s="1"/>
      <c r="C34" s="1"/>
      <c r="D34" s="1"/>
      <c r="E34" s="1"/>
      <c r="F34" s="1"/>
    </row>
    <row r="35" customFormat="false" ht="26.85" hidden="false" customHeight="false" outlineLevel="0" collapsed="false">
      <c r="A35" s="28" t="s">
        <v>55</v>
      </c>
      <c r="B35" s="28" t="s">
        <v>25</v>
      </c>
      <c r="C35" s="28" t="s">
        <v>26</v>
      </c>
      <c r="D35" s="28" t="s">
        <v>27</v>
      </c>
      <c r="E35" s="1"/>
      <c r="F35" s="1"/>
    </row>
    <row r="36" customFormat="false" ht="15" hidden="false" customHeight="false" outlineLevel="0" collapsed="false">
      <c r="A36" s="11" t="s">
        <v>56</v>
      </c>
      <c r="B36" s="18" t="n">
        <v>300</v>
      </c>
      <c r="C36" s="18" t="n">
        <v>450</v>
      </c>
      <c r="D36" s="18" t="n">
        <v>300</v>
      </c>
      <c r="E36" s="1"/>
      <c r="F36" s="1"/>
    </row>
    <row r="37" customFormat="false" ht="15" hidden="false" customHeight="false" outlineLevel="0" collapsed="false">
      <c r="A37" s="11" t="s">
        <v>57</v>
      </c>
      <c r="B37" s="18" t="n">
        <v>400</v>
      </c>
      <c r="C37" s="18" t="n">
        <v>520</v>
      </c>
      <c r="D37" s="18" t="n">
        <v>500</v>
      </c>
      <c r="E37" s="1"/>
      <c r="F37" s="1"/>
    </row>
    <row r="38" customFormat="false" ht="15" hidden="false" customHeight="false" outlineLevel="0" collapsed="false">
      <c r="A38" s="11" t="s">
        <v>58</v>
      </c>
      <c r="B38" s="18" t="n">
        <v>600</v>
      </c>
      <c r="C38" s="18" t="n">
        <v>400</v>
      </c>
      <c r="D38" s="18" t="n">
        <v>500</v>
      </c>
      <c r="E38" s="1"/>
      <c r="F38" s="1"/>
    </row>
    <row r="39" customFormat="false" ht="15" hidden="false" customHeight="false" outlineLevel="0" collapsed="false">
      <c r="A39" s="21" t="s">
        <v>59</v>
      </c>
      <c r="B39" s="22" t="n">
        <f aca="false">SUM(B36:B38)</f>
        <v>1300</v>
      </c>
      <c r="C39" s="22" t="n">
        <f aca="false">SUM(C36:C38)</f>
        <v>1370</v>
      </c>
      <c r="D39" s="22" t="n">
        <f aca="false">SUM(D36:D38)</f>
        <v>1300</v>
      </c>
      <c r="E39" s="1"/>
      <c r="F39" s="1"/>
    </row>
    <row r="40" customFormat="false" ht="15" hidden="false" customHeight="false" outlineLevel="0" collapsed="false">
      <c r="A40" s="1"/>
      <c r="B40" s="1"/>
      <c r="C40" s="1"/>
      <c r="D40" s="1"/>
      <c r="E40" s="1"/>
      <c r="F40" s="1"/>
    </row>
    <row r="41" customFormat="false" ht="16.15" hidden="false" customHeight="false" outlineLevel="0" collapsed="false">
      <c r="A41" s="29" t="s">
        <v>60</v>
      </c>
      <c r="B41" s="1"/>
      <c r="C41" s="1"/>
      <c r="D41" s="1"/>
      <c r="E41" s="1"/>
      <c r="F41" s="1"/>
    </row>
    <row r="42" customFormat="false" ht="15" hidden="false" customHeight="false" outlineLevel="0" collapsed="false">
      <c r="A42" s="30" t="s">
        <v>61</v>
      </c>
      <c r="B42" s="1"/>
      <c r="C42" s="1"/>
      <c r="D42" s="31" t="n">
        <f aca="false">D33</f>
        <v>96820</v>
      </c>
      <c r="E42" s="1"/>
      <c r="F42" s="1"/>
    </row>
    <row r="43" customFormat="false" ht="15" hidden="false" customHeight="false" outlineLevel="0" collapsed="false">
      <c r="A43" s="30" t="s">
        <v>62</v>
      </c>
      <c r="B43" s="1"/>
      <c r="C43" s="1"/>
      <c r="D43" s="31" t="n">
        <f aca="false">-D39</f>
        <v>-1300</v>
      </c>
      <c r="E43" s="1"/>
      <c r="F43" s="1"/>
    </row>
    <row r="44" customFormat="false" ht="15" hidden="false" customHeight="false" outlineLevel="0" collapsed="false">
      <c r="A44" s="30" t="s">
        <v>63</v>
      </c>
      <c r="B44" s="1"/>
      <c r="C44" s="1"/>
      <c r="D44" s="31" t="n">
        <f aca="false">D42+D43</f>
        <v>95520</v>
      </c>
      <c r="E44" s="1"/>
      <c r="F44" s="1"/>
    </row>
    <row r="45" customFormat="false" ht="15" hidden="false" customHeight="false" outlineLevel="0" collapsed="false">
      <c r="A45" s="30" t="s">
        <v>64</v>
      </c>
      <c r="B45" s="1"/>
      <c r="C45" s="1"/>
      <c r="D45" s="31" t="n">
        <f aca="false">IF($B$6&gt;=1,0,D44/(1-$B$6))</f>
        <v>97469.387755102</v>
      </c>
      <c r="E45" s="1"/>
      <c r="F45" s="1"/>
    </row>
    <row r="46" customFormat="false" ht="15" hidden="false" customHeight="false" outlineLevel="0" collapsed="false">
      <c r="A46" s="21" t="s">
        <v>65</v>
      </c>
      <c r="B46" s="24"/>
      <c r="C46" s="24"/>
      <c r="D46" s="32" t="n">
        <f aca="false">IF($B$5=0,0,D45/$B$5)</f>
        <v>1949.38775510204</v>
      </c>
      <c r="E46" s="1"/>
      <c r="F46" s="1"/>
    </row>
    <row r="47" customFormat="false" ht="15" hidden="false" customHeight="false" outlineLevel="0" collapsed="false">
      <c r="A47" s="21" t="s">
        <v>66</v>
      </c>
      <c r="B47" s="24"/>
      <c r="C47" s="24"/>
      <c r="D47" s="32" t="n">
        <f aca="false">D46/12</f>
        <v>162.448979591837</v>
      </c>
      <c r="E47" s="1"/>
      <c r="F47" s="1"/>
    </row>
    <row r="48" customFormat="false" ht="15" hidden="false" customHeight="false" outlineLevel="0" collapsed="false">
      <c r="A48" s="10" t="s">
        <v>67</v>
      </c>
      <c r="B48" s="1"/>
      <c r="C48" s="1"/>
      <c r="D48" s="33" t="n">
        <f aca="false">D46/4</f>
        <v>487.34693877551</v>
      </c>
      <c r="E48" s="1"/>
      <c r="F48" s="1"/>
    </row>
    <row r="49" customFormat="false" ht="15" hidden="false" customHeight="false" outlineLevel="0" collapsed="false">
      <c r="A49" s="1"/>
      <c r="B49" s="1"/>
      <c r="C49" s="1"/>
      <c r="D49" s="1"/>
      <c r="E49" s="1"/>
      <c r="F49" s="1"/>
    </row>
    <row r="50" customFormat="false" ht="15" hidden="false" customHeight="false" outlineLevel="0" collapsed="false">
      <c r="A50" s="30" t="s">
        <v>68</v>
      </c>
      <c r="B50" s="1"/>
      <c r="C50" s="1"/>
      <c r="D50" s="34" t="n">
        <v>155</v>
      </c>
      <c r="E50" s="1"/>
      <c r="F50" s="1"/>
    </row>
    <row r="51" customFormat="false" ht="15" hidden="false" customHeight="false" outlineLevel="0" collapsed="false">
      <c r="A51" s="10" t="s">
        <v>69</v>
      </c>
      <c r="B51" s="1"/>
      <c r="C51" s="1"/>
      <c r="D51" s="35" t="n">
        <f aca="false">D47-D50</f>
        <v>7.44897959183672</v>
      </c>
      <c r="E51" s="1"/>
      <c r="F51" s="1"/>
    </row>
    <row r="52" customFormat="false" ht="15" hidden="false" customHeight="false" outlineLevel="0" collapsed="false">
      <c r="A52" s="10" t="s">
        <v>70</v>
      </c>
      <c r="B52" s="1"/>
      <c r="C52" s="1"/>
      <c r="D52" s="36" t="n">
        <f aca="false">IF(D50=0,0,D47/D50-1)</f>
        <v>0.0480579328505595</v>
      </c>
      <c r="E52" s="1"/>
      <c r="F52" s="14" t="s">
        <v>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4" min="3" style="0" width="13"/>
    <col collapsed="false" customWidth="true" hidden="false" outlineLevel="0" max="5" min="5" style="0" width="16"/>
    <col collapsed="false" customWidth="true" hidden="false" outlineLevel="0" max="6" min="6" style="0" width="18"/>
    <col collapsed="false" customWidth="true" hidden="false" outlineLevel="0" max="7" min="7" style="0" width="40"/>
  </cols>
  <sheetData>
    <row r="1" customFormat="false" ht="19.7" hidden="false" customHeight="false" outlineLevel="0" collapsed="false">
      <c r="A1" s="9" t="s">
        <v>72</v>
      </c>
      <c r="B1" s="1"/>
      <c r="C1" s="1"/>
      <c r="D1" s="1"/>
      <c r="E1" s="1"/>
      <c r="F1" s="1"/>
      <c r="G1" s="1"/>
    </row>
    <row r="2" customFormat="false" ht="30" hidden="false" customHeight="true" outlineLevel="0" collapsed="false">
      <c r="A2" s="37" t="s">
        <v>73</v>
      </c>
      <c r="B2" s="37"/>
      <c r="C2" s="37"/>
      <c r="D2" s="37"/>
      <c r="E2" s="37"/>
      <c r="F2" s="37"/>
      <c r="G2" s="37"/>
    </row>
    <row r="3" customFormat="false" ht="15" hidden="false" customHeight="false" outlineLevel="0" collapsed="false">
      <c r="A3" s="1"/>
      <c r="B3" s="1"/>
      <c r="C3" s="1"/>
      <c r="D3" s="1"/>
      <c r="E3" s="1"/>
      <c r="F3" s="1"/>
      <c r="G3" s="1"/>
    </row>
    <row r="4" customFormat="false" ht="31.5" hidden="false" customHeight="true" outlineLevel="0" collapsed="false">
      <c r="A4" s="15" t="s">
        <v>74</v>
      </c>
      <c r="B4" s="15" t="s">
        <v>75</v>
      </c>
      <c r="C4" s="15" t="s">
        <v>76</v>
      </c>
      <c r="D4" s="15" t="s">
        <v>77</v>
      </c>
      <c r="E4" s="15" t="s">
        <v>78</v>
      </c>
      <c r="F4" s="15" t="s">
        <v>79</v>
      </c>
      <c r="G4" s="15" t="s">
        <v>29</v>
      </c>
    </row>
    <row r="5" customFormat="false" ht="15" hidden="false" customHeight="false" outlineLevel="0" collapsed="false">
      <c r="A5" s="11" t="s">
        <v>80</v>
      </c>
      <c r="B5" s="18" t="n">
        <v>120000</v>
      </c>
      <c r="C5" s="11" t="n">
        <v>25</v>
      </c>
      <c r="D5" s="11" t="n">
        <v>12</v>
      </c>
      <c r="E5" s="18" t="n">
        <v>40000</v>
      </c>
      <c r="F5" s="31" t="n">
        <f aca="false">IF(OR(B5="",D5=""),0,IF(D5&lt;=0,MAX(B5-E5,0),MAX(B5-E5,0)/D5))</f>
        <v>6666.66666666667</v>
      </c>
      <c r="G5" s="20" t="s">
        <v>81</v>
      </c>
    </row>
    <row r="6" customFormat="false" ht="15" hidden="false" customHeight="false" outlineLevel="0" collapsed="false">
      <c r="A6" s="11" t="s">
        <v>82</v>
      </c>
      <c r="B6" s="18" t="n">
        <v>85000</v>
      </c>
      <c r="C6" s="11" t="n">
        <v>20</v>
      </c>
      <c r="D6" s="11" t="n">
        <v>8</v>
      </c>
      <c r="E6" s="18" t="n">
        <v>25000</v>
      </c>
      <c r="F6" s="31" t="n">
        <f aca="false">IF(OR(B6="",D6=""),0,IF(D6&lt;=0,MAX(B6-E6,0),MAX(B6-E6,0)/D6))</f>
        <v>7500</v>
      </c>
      <c r="G6" s="20"/>
    </row>
    <row r="7" customFormat="false" ht="15" hidden="false" customHeight="false" outlineLevel="0" collapsed="false">
      <c r="A7" s="11" t="s">
        <v>83</v>
      </c>
      <c r="B7" s="18" t="n">
        <v>30000</v>
      </c>
      <c r="C7" s="11" t="n">
        <v>12</v>
      </c>
      <c r="D7" s="11" t="n">
        <v>5</v>
      </c>
      <c r="E7" s="18" t="n">
        <v>12000</v>
      </c>
      <c r="F7" s="31" t="n">
        <f aca="false">IF(OR(B7="",D7=""),0,IF(D7&lt;=0,MAX(B7-E7,0),MAX(B7-E7,0)/D7))</f>
        <v>3600</v>
      </c>
      <c r="G7" s="20"/>
    </row>
    <row r="8" customFormat="false" ht="15" hidden="false" customHeight="false" outlineLevel="0" collapsed="false">
      <c r="A8" s="11" t="s">
        <v>84</v>
      </c>
      <c r="B8" s="18" t="n">
        <v>22000</v>
      </c>
      <c r="C8" s="11" t="n">
        <v>15</v>
      </c>
      <c r="D8" s="11" t="n">
        <v>6</v>
      </c>
      <c r="E8" s="18" t="n">
        <v>8000</v>
      </c>
      <c r="F8" s="31" t="n">
        <f aca="false">IF(OR(B8="",D8=""),0,IF(D8&lt;=0,MAX(B8-E8,0),MAX(B8-E8,0)/D8))</f>
        <v>2333.33333333333</v>
      </c>
      <c r="G8" s="20"/>
    </row>
    <row r="9" customFormat="false" ht="15" hidden="false" customHeight="false" outlineLevel="0" collapsed="false">
      <c r="A9" s="11" t="s">
        <v>85</v>
      </c>
      <c r="B9" s="18" t="n">
        <v>15000</v>
      </c>
      <c r="C9" s="11" t="n">
        <v>10</v>
      </c>
      <c r="D9" s="11" t="n">
        <v>4</v>
      </c>
      <c r="E9" s="18" t="n">
        <v>5000</v>
      </c>
      <c r="F9" s="31" t="n">
        <f aca="false">IF(OR(B9="",D9=""),0,IF(D9&lt;=0,MAX(B9-E9,0),MAX(B9-E9,0)/D9))</f>
        <v>2500</v>
      </c>
      <c r="G9" s="20"/>
    </row>
    <row r="10" customFormat="false" ht="15" hidden="false" customHeight="false" outlineLevel="0" collapsed="false">
      <c r="A10" s="11" t="s">
        <v>86</v>
      </c>
      <c r="B10" s="18" t="n">
        <v>12000</v>
      </c>
      <c r="C10" s="11" t="n">
        <v>10</v>
      </c>
      <c r="D10" s="11" t="n">
        <v>3</v>
      </c>
      <c r="E10" s="18" t="n">
        <v>3000</v>
      </c>
      <c r="F10" s="31" t="n">
        <f aca="false">IF(OR(B10="",D10=""),0,IF(D10&lt;=0,MAX(B10-E10,0),MAX(B10-E10,0)/D10))</f>
        <v>3000</v>
      </c>
      <c r="G10" s="20"/>
    </row>
    <row r="11" customFormat="false" ht="15" hidden="false" customHeight="false" outlineLevel="0" collapsed="false">
      <c r="A11" s="11"/>
      <c r="B11" s="18"/>
      <c r="C11" s="11"/>
      <c r="D11" s="11"/>
      <c r="E11" s="18"/>
      <c r="F11" s="31" t="n">
        <f aca="false">IF(OR(B11="",D11=""),0,IF(D11&lt;=0,MAX(B11-E11,0),MAX(B11-E11,0)/D11))</f>
        <v>0</v>
      </c>
      <c r="G11" s="20"/>
    </row>
    <row r="12" customFormat="false" ht="15" hidden="false" customHeight="false" outlineLevel="0" collapsed="false">
      <c r="A12" s="11"/>
      <c r="B12" s="18"/>
      <c r="C12" s="11"/>
      <c r="D12" s="11"/>
      <c r="E12" s="18"/>
      <c r="F12" s="31" t="n">
        <f aca="false">IF(OR(B12="",D12=""),0,IF(D12&lt;=0,MAX(B12-E12,0),MAX(B12-E12,0)/D12))</f>
        <v>0</v>
      </c>
      <c r="G12" s="20"/>
    </row>
    <row r="13" customFormat="false" ht="15" hidden="false" customHeight="false" outlineLevel="0" collapsed="false">
      <c r="A13" s="11"/>
      <c r="B13" s="18"/>
      <c r="C13" s="11"/>
      <c r="D13" s="11"/>
      <c r="E13" s="18"/>
      <c r="F13" s="31" t="n">
        <f aca="false">IF(OR(B13="",D13=""),0,IF(D13&lt;=0,MAX(B13-E13,0),MAX(B13-E13,0)/D13))</f>
        <v>0</v>
      </c>
      <c r="G13" s="20"/>
    </row>
    <row r="14" customFormat="false" ht="15" hidden="false" customHeight="false" outlineLevel="0" collapsed="false">
      <c r="A14" s="11"/>
      <c r="B14" s="18"/>
      <c r="C14" s="11"/>
      <c r="D14" s="11"/>
      <c r="E14" s="18"/>
      <c r="F14" s="31" t="n">
        <f aca="false">IF(OR(B14="",D14=""),0,IF(D14&lt;=0,MAX(B14-E14,0),MAX(B14-E14,0)/D14))</f>
        <v>0</v>
      </c>
      <c r="G14" s="20"/>
    </row>
    <row r="15" customFormat="false" ht="15" hidden="false" customHeight="false" outlineLevel="0" collapsed="false">
      <c r="A15" s="11"/>
      <c r="B15" s="18"/>
      <c r="C15" s="11"/>
      <c r="D15" s="11"/>
      <c r="E15" s="18"/>
      <c r="F15" s="31" t="n">
        <f aca="false">IF(OR(B15="",D15=""),0,IF(D15&lt;=0,MAX(B15-E15,0),MAX(B15-E15,0)/D15))</f>
        <v>0</v>
      </c>
      <c r="G15" s="20"/>
    </row>
    <row r="16" customFormat="false" ht="15" hidden="false" customHeight="false" outlineLevel="0" collapsed="false">
      <c r="A16" s="11"/>
      <c r="B16" s="18"/>
      <c r="C16" s="11"/>
      <c r="D16" s="11"/>
      <c r="E16" s="18"/>
      <c r="F16" s="31" t="n">
        <f aca="false">IF(OR(B16="",D16=""),0,IF(D16&lt;=0,MAX(B16-E16,0),MAX(B16-E16,0)/D16))</f>
        <v>0</v>
      </c>
      <c r="G16" s="20"/>
    </row>
    <row r="17" customFormat="false" ht="15" hidden="false" customHeight="false" outlineLevel="0" collapsed="false">
      <c r="A17" s="21" t="s">
        <v>87</v>
      </c>
      <c r="B17" s="38" t="n">
        <f aca="false">SUM(B5:B16)</f>
        <v>284000</v>
      </c>
      <c r="C17" s="1"/>
      <c r="D17" s="1"/>
      <c r="E17" s="38" t="n">
        <f aca="false">SUM(E5:E16)</f>
        <v>93000</v>
      </c>
      <c r="F17" s="38" t="n">
        <f aca="false">SUM(F5:F16)</f>
        <v>25600</v>
      </c>
      <c r="G17" s="1"/>
    </row>
    <row r="18" customFormat="false" ht="15" hidden="false" customHeight="false" outlineLevel="0" collapsed="false">
      <c r="A18" s="1"/>
      <c r="B18" s="1"/>
      <c r="C18" s="1"/>
      <c r="D18" s="1"/>
      <c r="E18" s="1"/>
      <c r="F18" s="1"/>
      <c r="G18" s="1"/>
    </row>
    <row r="19" customFormat="false" ht="15" hidden="false" customHeight="false" outlineLevel="0" collapsed="false">
      <c r="A19" s="10" t="s">
        <v>88</v>
      </c>
      <c r="B19" s="36" t="n">
        <f aca="false">IF(B17=0,0,E17/B17)</f>
        <v>0.327464788732394</v>
      </c>
      <c r="C19" s="1"/>
      <c r="D19" s="1"/>
      <c r="E19" s="1"/>
      <c r="F19" s="1"/>
      <c r="G19" s="1"/>
    </row>
    <row r="20" customFormat="false" ht="15" hidden="false" customHeight="false" outlineLevel="0" collapsed="false">
      <c r="A20" s="14" t="s">
        <v>89</v>
      </c>
      <c r="B20" s="1"/>
      <c r="C20" s="1"/>
      <c r="D20" s="1"/>
      <c r="E20" s="1"/>
      <c r="F20" s="1"/>
      <c r="G20" s="1"/>
    </row>
  </sheetData>
  <mergeCells count="1">
    <mergeCell ref="A2:G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6"/>
    <col collapsed="false" customWidth="true" hidden="false" outlineLevel="0" max="14" min="3" style="0" width="12"/>
    <col collapsed="false" customWidth="true" hidden="false" outlineLevel="0" max="17" min="15" style="0" width="16"/>
  </cols>
  <sheetData>
    <row r="1" customFormat="false" ht="19.7" hidden="false" customHeight="false" outlineLevel="0" collapsed="false">
      <c r="A1" s="9" t="s">
        <v>90</v>
      </c>
      <c r="B1" s="1"/>
      <c r="C1" s="1"/>
      <c r="D1" s="1"/>
      <c r="E1" s="1"/>
      <c r="F1" s="1"/>
      <c r="G1" s="1"/>
      <c r="H1" s="1"/>
      <c r="I1" s="1"/>
      <c r="J1" s="1"/>
      <c r="K1" s="1"/>
      <c r="L1" s="1"/>
      <c r="M1" s="1"/>
      <c r="N1" s="1"/>
      <c r="O1" s="1"/>
      <c r="P1" s="1"/>
      <c r="Q1" s="1"/>
    </row>
    <row r="2" customFormat="false" ht="15" hidden="false" customHeight="false" outlineLevel="0" collapsed="false">
      <c r="A2" s="1"/>
      <c r="B2" s="1"/>
      <c r="C2" s="1"/>
      <c r="D2" s="1"/>
      <c r="E2" s="1"/>
      <c r="F2" s="1"/>
      <c r="G2" s="1"/>
      <c r="H2" s="1"/>
      <c r="I2" s="1"/>
      <c r="J2" s="1"/>
      <c r="K2" s="1"/>
      <c r="L2" s="1"/>
      <c r="M2" s="1"/>
      <c r="N2" s="1"/>
      <c r="O2" s="1"/>
      <c r="P2" s="1"/>
      <c r="Q2" s="1"/>
    </row>
    <row r="3" customFormat="false" ht="31.5" hidden="false" customHeight="true" outlineLevel="0" collapsed="false">
      <c r="A3" s="15" t="s">
        <v>91</v>
      </c>
      <c r="B3" s="15" t="s">
        <v>92</v>
      </c>
      <c r="C3" s="15" t="s">
        <v>93</v>
      </c>
      <c r="D3" s="15" t="s">
        <v>94</v>
      </c>
      <c r="E3" s="15" t="s">
        <v>95</v>
      </c>
      <c r="F3" s="15" t="s">
        <v>96</v>
      </c>
      <c r="G3" s="15" t="s">
        <v>97</v>
      </c>
      <c r="H3" s="15" t="s">
        <v>98</v>
      </c>
      <c r="I3" s="15" t="s">
        <v>99</v>
      </c>
      <c r="J3" s="15" t="s">
        <v>100</v>
      </c>
      <c r="K3" s="15" t="s">
        <v>101</v>
      </c>
      <c r="L3" s="15" t="s">
        <v>102</v>
      </c>
      <c r="M3" s="15" t="s">
        <v>103</v>
      </c>
      <c r="N3" s="15" t="s">
        <v>104</v>
      </c>
      <c r="O3" s="15" t="s">
        <v>105</v>
      </c>
      <c r="P3" s="15" t="s">
        <v>106</v>
      </c>
      <c r="Q3" s="15" t="s">
        <v>107</v>
      </c>
    </row>
    <row r="4" customFormat="false" ht="15" hidden="false" customHeight="false" outlineLevel="0" collapsed="false">
      <c r="A4" s="39" t="str">
        <f aca="false">Budget!A10</f>
        <v>Management / bookkeeping services</v>
      </c>
      <c r="B4" s="40" t="n">
        <f aca="false">Budget!D10</f>
        <v>6000</v>
      </c>
      <c r="C4" s="18" t="n">
        <v>500</v>
      </c>
      <c r="D4" s="18"/>
      <c r="E4" s="18"/>
      <c r="F4" s="18"/>
      <c r="G4" s="18"/>
      <c r="H4" s="18"/>
      <c r="I4" s="18"/>
      <c r="J4" s="18"/>
      <c r="K4" s="18"/>
      <c r="L4" s="18"/>
      <c r="M4" s="18"/>
      <c r="N4" s="18"/>
      <c r="O4" s="41" t="n">
        <f aca="false">SUM(C4:N4)</f>
        <v>500</v>
      </c>
      <c r="P4" s="41" t="n">
        <f aca="false">B4-O4</f>
        <v>5500</v>
      </c>
      <c r="Q4" s="19" t="n">
        <f aca="false">IF(B4=0,0,O4/B4)</f>
        <v>0.0833333333333333</v>
      </c>
    </row>
    <row r="5" customFormat="false" ht="15" hidden="false" customHeight="false" outlineLevel="0" collapsed="false">
      <c r="A5" s="39" t="str">
        <f aca="false">Budget!A11</f>
        <v>Accounting &amp; tax preparation</v>
      </c>
      <c r="B5" s="40" t="n">
        <f aca="false">Budget!D11</f>
        <v>1300</v>
      </c>
      <c r="C5" s="18" t="n">
        <v>0</v>
      </c>
      <c r="D5" s="18"/>
      <c r="E5" s="18"/>
      <c r="F5" s="18"/>
      <c r="G5" s="18"/>
      <c r="H5" s="18"/>
      <c r="I5" s="18"/>
      <c r="J5" s="18"/>
      <c r="K5" s="18"/>
      <c r="L5" s="18"/>
      <c r="M5" s="18"/>
      <c r="N5" s="18"/>
      <c r="O5" s="41" t="n">
        <f aca="false">SUM(C5:N5)</f>
        <v>0</v>
      </c>
      <c r="P5" s="41" t="n">
        <f aca="false">B5-O5</f>
        <v>1300</v>
      </c>
      <c r="Q5" s="19" t="n">
        <f aca="false">IF(B5=0,0,O5/B5)</f>
        <v>0</v>
      </c>
    </row>
    <row r="6" customFormat="false" ht="15" hidden="false" customHeight="false" outlineLevel="0" collapsed="false">
      <c r="A6" s="39" t="str">
        <f aca="false">Budget!A12</f>
        <v>Legal fees</v>
      </c>
      <c r="B6" s="40" t="n">
        <f aca="false">Budget!D12</f>
        <v>1000</v>
      </c>
      <c r="C6" s="18"/>
      <c r="D6" s="18"/>
      <c r="E6" s="18"/>
      <c r="F6" s="18"/>
      <c r="G6" s="18"/>
      <c r="H6" s="18"/>
      <c r="I6" s="18"/>
      <c r="J6" s="18"/>
      <c r="K6" s="18"/>
      <c r="L6" s="18"/>
      <c r="M6" s="18"/>
      <c r="N6" s="18"/>
      <c r="O6" s="41" t="n">
        <f aca="false">SUM(C6:N6)</f>
        <v>0</v>
      </c>
      <c r="P6" s="41" t="n">
        <f aca="false">B6-O6</f>
        <v>1000</v>
      </c>
      <c r="Q6" s="19" t="n">
        <f aca="false">IF(B6=0,0,O6/B6)</f>
        <v>0</v>
      </c>
    </row>
    <row r="7" customFormat="false" ht="15" hidden="false" customHeight="false" outlineLevel="0" collapsed="false">
      <c r="A7" s="39" t="str">
        <f aca="false">Budget!A13</f>
        <v>Insurance (property, liability, D&amp;O)</v>
      </c>
      <c r="B7" s="40" t="n">
        <f aca="false">Budget!D13</f>
        <v>10450</v>
      </c>
      <c r="C7" s="18"/>
      <c r="D7" s="18"/>
      <c r="E7" s="18"/>
      <c r="F7" s="18"/>
      <c r="G7" s="18"/>
      <c r="H7" s="18"/>
      <c r="I7" s="18"/>
      <c r="J7" s="18"/>
      <c r="K7" s="18"/>
      <c r="L7" s="18"/>
      <c r="M7" s="18"/>
      <c r="N7" s="18"/>
      <c r="O7" s="41" t="n">
        <f aca="false">SUM(C7:N7)</f>
        <v>0</v>
      </c>
      <c r="P7" s="41" t="n">
        <f aca="false">B7-O7</f>
        <v>10450</v>
      </c>
      <c r="Q7" s="19" t="n">
        <f aca="false">IF(B7=0,0,O7/B7)</f>
        <v>0</v>
      </c>
    </row>
    <row r="8" customFormat="false" ht="15" hidden="false" customHeight="false" outlineLevel="0" collapsed="false">
      <c r="A8" s="39" t="str">
        <f aca="false">Budget!A14</f>
        <v>Office, postage &amp; software</v>
      </c>
      <c r="B8" s="40" t="n">
        <f aca="false">Budget!D14</f>
        <v>1000</v>
      </c>
      <c r="C8" s="18"/>
      <c r="D8" s="18"/>
      <c r="E8" s="18"/>
      <c r="F8" s="18"/>
      <c r="G8" s="18"/>
      <c r="H8" s="18"/>
      <c r="I8" s="18"/>
      <c r="J8" s="18"/>
      <c r="K8" s="18"/>
      <c r="L8" s="18"/>
      <c r="M8" s="18"/>
      <c r="N8" s="18"/>
      <c r="O8" s="41" t="n">
        <f aca="false">SUM(C8:N8)</f>
        <v>0</v>
      </c>
      <c r="P8" s="41" t="n">
        <f aca="false">B8-O8</f>
        <v>1000</v>
      </c>
      <c r="Q8" s="19" t="n">
        <f aca="false">IF(B8=0,0,O8/B8)</f>
        <v>0</v>
      </c>
    </row>
    <row r="9" customFormat="false" ht="15" hidden="false" customHeight="false" outlineLevel="0" collapsed="false">
      <c r="A9" s="39" t="str">
        <f aca="false">Budget!A15</f>
        <v>Bank fees</v>
      </c>
      <c r="B9" s="40" t="n">
        <f aca="false">Budget!D15</f>
        <v>120</v>
      </c>
      <c r="C9" s="18"/>
      <c r="D9" s="18"/>
      <c r="E9" s="18"/>
      <c r="F9" s="18"/>
      <c r="G9" s="18"/>
      <c r="H9" s="18"/>
      <c r="I9" s="18"/>
      <c r="J9" s="18"/>
      <c r="K9" s="18"/>
      <c r="L9" s="18"/>
      <c r="M9" s="18"/>
      <c r="N9" s="18"/>
      <c r="O9" s="41" t="n">
        <f aca="false">SUM(C9:N9)</f>
        <v>0</v>
      </c>
      <c r="P9" s="41" t="n">
        <f aca="false">B9-O9</f>
        <v>120</v>
      </c>
      <c r="Q9" s="19" t="n">
        <f aca="false">IF(B9=0,0,O9/B9)</f>
        <v>0</v>
      </c>
    </row>
    <row r="10" customFormat="false" ht="15" hidden="false" customHeight="false" outlineLevel="0" collapsed="false">
      <c r="A10" s="39" t="str">
        <f aca="false">Budget!A17</f>
        <v>Landscaping contract</v>
      </c>
      <c r="B10" s="40" t="n">
        <f aca="false">Budget!D17</f>
        <v>18900</v>
      </c>
      <c r="C10" s="18"/>
      <c r="D10" s="18"/>
      <c r="E10" s="18"/>
      <c r="F10" s="18"/>
      <c r="G10" s="18"/>
      <c r="H10" s="18"/>
      <c r="I10" s="18"/>
      <c r="J10" s="18"/>
      <c r="K10" s="18"/>
      <c r="L10" s="18"/>
      <c r="M10" s="18"/>
      <c r="N10" s="18"/>
      <c r="O10" s="41" t="n">
        <f aca="false">SUM(C10:N10)</f>
        <v>0</v>
      </c>
      <c r="P10" s="41" t="n">
        <f aca="false">B10-O10</f>
        <v>18900</v>
      </c>
      <c r="Q10" s="19" t="n">
        <f aca="false">IF(B10=0,0,O10/B10)</f>
        <v>0</v>
      </c>
    </row>
    <row r="11" customFormat="false" ht="15" hidden="false" customHeight="false" outlineLevel="0" collapsed="false">
      <c r="A11" s="39" t="str">
        <f aca="false">Budget!A18</f>
        <v>Snow removal</v>
      </c>
      <c r="B11" s="40" t="n">
        <f aca="false">Budget!D18</f>
        <v>3000</v>
      </c>
      <c r="C11" s="18"/>
      <c r="D11" s="18"/>
      <c r="E11" s="18"/>
      <c r="F11" s="18"/>
      <c r="G11" s="18"/>
      <c r="H11" s="18"/>
      <c r="I11" s="18"/>
      <c r="J11" s="18"/>
      <c r="K11" s="18"/>
      <c r="L11" s="18"/>
      <c r="M11" s="18"/>
      <c r="N11" s="18"/>
      <c r="O11" s="41" t="n">
        <f aca="false">SUM(C11:N11)</f>
        <v>0</v>
      </c>
      <c r="P11" s="41" t="n">
        <f aca="false">B11-O11</f>
        <v>3000</v>
      </c>
      <c r="Q11" s="19" t="n">
        <f aca="false">IF(B11=0,0,O11/B11)</f>
        <v>0</v>
      </c>
    </row>
    <row r="12" customFormat="false" ht="15" hidden="false" customHeight="false" outlineLevel="0" collapsed="false">
      <c r="A12" s="39" t="str">
        <f aca="false">Budget!A19</f>
        <v>Pool maintenance</v>
      </c>
      <c r="B12" s="40" t="n">
        <f aca="false">Budget!D19</f>
        <v>6500</v>
      </c>
      <c r="C12" s="18"/>
      <c r="D12" s="18"/>
      <c r="E12" s="18"/>
      <c r="F12" s="18"/>
      <c r="G12" s="18"/>
      <c r="H12" s="18"/>
      <c r="I12" s="18"/>
      <c r="J12" s="18"/>
      <c r="K12" s="18"/>
      <c r="L12" s="18"/>
      <c r="M12" s="18"/>
      <c r="N12" s="18"/>
      <c r="O12" s="41" t="n">
        <f aca="false">SUM(C12:N12)</f>
        <v>0</v>
      </c>
      <c r="P12" s="41" t="n">
        <f aca="false">B12-O12</f>
        <v>6500</v>
      </c>
      <c r="Q12" s="19" t="n">
        <f aca="false">IF(B12=0,0,O12/B12)</f>
        <v>0</v>
      </c>
    </row>
    <row r="13" customFormat="false" ht="15" hidden="false" customHeight="false" outlineLevel="0" collapsed="false">
      <c r="A13" s="39" t="str">
        <f aca="false">Budget!A20</f>
        <v>General repairs &amp; maintenance</v>
      </c>
      <c r="B13" s="40" t="n">
        <f aca="false">Budget!D20</f>
        <v>5500</v>
      </c>
      <c r="C13" s="18"/>
      <c r="D13" s="18"/>
      <c r="E13" s="18"/>
      <c r="F13" s="18"/>
      <c r="G13" s="18"/>
      <c r="H13" s="18"/>
      <c r="I13" s="18"/>
      <c r="J13" s="18"/>
      <c r="K13" s="18"/>
      <c r="L13" s="18"/>
      <c r="M13" s="18"/>
      <c r="N13" s="18"/>
      <c r="O13" s="41" t="n">
        <f aca="false">SUM(C13:N13)</f>
        <v>0</v>
      </c>
      <c r="P13" s="41" t="n">
        <f aca="false">B13-O13</f>
        <v>5500</v>
      </c>
      <c r="Q13" s="19" t="n">
        <f aca="false">IF(B13=0,0,O13/B13)</f>
        <v>0</v>
      </c>
    </row>
    <row r="14" customFormat="false" ht="15" hidden="false" customHeight="false" outlineLevel="0" collapsed="false">
      <c r="A14" s="39" t="str">
        <f aca="false">Budget!A21</f>
        <v>Pest control</v>
      </c>
      <c r="B14" s="40" t="n">
        <f aca="false">Budget!D21</f>
        <v>850</v>
      </c>
      <c r="C14" s="18"/>
      <c r="D14" s="18"/>
      <c r="E14" s="18"/>
      <c r="F14" s="18"/>
      <c r="G14" s="18"/>
      <c r="H14" s="18"/>
      <c r="I14" s="18"/>
      <c r="J14" s="18"/>
      <c r="K14" s="18"/>
      <c r="L14" s="18"/>
      <c r="M14" s="18"/>
      <c r="N14" s="18"/>
      <c r="O14" s="41" t="n">
        <f aca="false">SUM(C14:N14)</f>
        <v>0</v>
      </c>
      <c r="P14" s="41" t="n">
        <f aca="false">B14-O14</f>
        <v>850</v>
      </c>
      <c r="Q14" s="19" t="n">
        <f aca="false">IF(B14=0,0,O14/B14)</f>
        <v>0</v>
      </c>
    </row>
    <row r="15" customFormat="false" ht="15" hidden="false" customHeight="false" outlineLevel="0" collapsed="false">
      <c r="A15" s="39" t="str">
        <f aca="false">Budget!A23</f>
        <v>Electricity (common areas)</v>
      </c>
      <c r="B15" s="40" t="n">
        <f aca="false">Budget!D23</f>
        <v>4100</v>
      </c>
      <c r="C15" s="18"/>
      <c r="D15" s="18"/>
      <c r="E15" s="18"/>
      <c r="F15" s="18"/>
      <c r="G15" s="18"/>
      <c r="H15" s="18"/>
      <c r="I15" s="18"/>
      <c r="J15" s="18"/>
      <c r="K15" s="18"/>
      <c r="L15" s="18"/>
      <c r="M15" s="18"/>
      <c r="N15" s="18"/>
      <c r="O15" s="41" t="n">
        <f aca="false">SUM(C15:N15)</f>
        <v>0</v>
      </c>
      <c r="P15" s="41" t="n">
        <f aca="false">B15-O15</f>
        <v>4100</v>
      </c>
      <c r="Q15" s="19" t="n">
        <f aca="false">IF(B15=0,0,O15/B15)</f>
        <v>0</v>
      </c>
    </row>
    <row r="16" customFormat="false" ht="15" hidden="false" customHeight="false" outlineLevel="0" collapsed="false">
      <c r="A16" s="39" t="str">
        <f aca="false">Budget!A24</f>
        <v>Water &amp; sewer (common areas)</v>
      </c>
      <c r="B16" s="40" t="n">
        <f aca="false">Budget!D24</f>
        <v>2500</v>
      </c>
      <c r="C16" s="18"/>
      <c r="D16" s="18"/>
      <c r="E16" s="18"/>
      <c r="F16" s="18"/>
      <c r="G16" s="18"/>
      <c r="H16" s="18"/>
      <c r="I16" s="18"/>
      <c r="J16" s="18"/>
      <c r="K16" s="18"/>
      <c r="L16" s="18"/>
      <c r="M16" s="18"/>
      <c r="N16" s="18"/>
      <c r="O16" s="41" t="n">
        <f aca="false">SUM(C16:N16)</f>
        <v>0</v>
      </c>
      <c r="P16" s="41" t="n">
        <f aca="false">B16-O16</f>
        <v>2500</v>
      </c>
      <c r="Q16" s="19" t="n">
        <f aca="false">IF(B16=0,0,O16/B16)</f>
        <v>0</v>
      </c>
    </row>
    <row r="17" customFormat="false" ht="15" hidden="false" customHeight="false" outlineLevel="0" collapsed="false">
      <c r="A17" s="39" t="str">
        <f aca="false">Budget!A25</f>
        <v>Trash &amp; recycling</v>
      </c>
      <c r="B17" s="40" t="n">
        <f aca="false">Budget!D25</f>
        <v>7500</v>
      </c>
      <c r="C17" s="18"/>
      <c r="D17" s="18"/>
      <c r="E17" s="18"/>
      <c r="F17" s="18"/>
      <c r="G17" s="18"/>
      <c r="H17" s="18"/>
      <c r="I17" s="18"/>
      <c r="J17" s="18"/>
      <c r="K17" s="18"/>
      <c r="L17" s="18"/>
      <c r="M17" s="18"/>
      <c r="N17" s="18"/>
      <c r="O17" s="41" t="n">
        <f aca="false">SUM(C17:N17)</f>
        <v>0</v>
      </c>
      <c r="P17" s="41" t="n">
        <f aca="false">B17-O17</f>
        <v>7500</v>
      </c>
      <c r="Q17" s="19" t="n">
        <f aca="false">IF(B17=0,0,O17/B17)</f>
        <v>0</v>
      </c>
    </row>
    <row r="18" customFormat="false" ht="15" hidden="false" customHeight="false" outlineLevel="0" collapsed="false">
      <c r="A18" s="39" t="str">
        <f aca="false">Budget!A27</f>
        <v>Social events &amp; community</v>
      </c>
      <c r="B18" s="40" t="n">
        <f aca="false">Budget!D27</f>
        <v>500</v>
      </c>
      <c r="C18" s="18"/>
      <c r="D18" s="18"/>
      <c r="E18" s="18"/>
      <c r="F18" s="18"/>
      <c r="G18" s="18"/>
      <c r="H18" s="18"/>
      <c r="I18" s="18"/>
      <c r="J18" s="18"/>
      <c r="K18" s="18"/>
      <c r="L18" s="18"/>
      <c r="M18" s="18"/>
      <c r="N18" s="18"/>
      <c r="O18" s="41" t="n">
        <f aca="false">SUM(C18:N18)</f>
        <v>0</v>
      </c>
      <c r="P18" s="41" t="n">
        <f aca="false">B18-O18</f>
        <v>500</v>
      </c>
      <c r="Q18" s="19" t="n">
        <f aca="false">IF(B18=0,0,O18/B18)</f>
        <v>0</v>
      </c>
    </row>
    <row r="19" customFormat="false" ht="15" hidden="false" customHeight="false" outlineLevel="0" collapsed="false">
      <c r="A19" s="39" t="str">
        <f aca="false">Budget!A28</f>
        <v>Contingency (unexpected costs)</v>
      </c>
      <c r="B19" s="40" t="n">
        <f aca="false">Budget!D28</f>
        <v>2000</v>
      </c>
      <c r="C19" s="18"/>
      <c r="D19" s="18"/>
      <c r="E19" s="18"/>
      <c r="F19" s="18"/>
      <c r="G19" s="18"/>
      <c r="H19" s="18"/>
      <c r="I19" s="18"/>
      <c r="J19" s="18"/>
      <c r="K19" s="18"/>
      <c r="L19" s="18"/>
      <c r="M19" s="18"/>
      <c r="N19" s="18"/>
      <c r="O19" s="41" t="n">
        <f aca="false">SUM(C19:N19)</f>
        <v>0</v>
      </c>
      <c r="P19" s="41" t="n">
        <f aca="false">B19-O19</f>
        <v>2000</v>
      </c>
      <c r="Q19" s="19" t="n">
        <f aca="false">IF(B19=0,0,O19/B19)</f>
        <v>0</v>
      </c>
    </row>
    <row r="20" customFormat="false" ht="15" hidden="false" customHeight="false" outlineLevel="0" collapsed="false">
      <c r="A20" s="39" t="n">
        <f aca="false">Budget!A29</f>
        <v>0</v>
      </c>
      <c r="B20" s="40" t="n">
        <f aca="false">Budget!D29</f>
        <v>0</v>
      </c>
      <c r="C20" s="18"/>
      <c r="D20" s="18"/>
      <c r="E20" s="18"/>
      <c r="F20" s="18"/>
      <c r="G20" s="18"/>
      <c r="H20" s="18"/>
      <c r="I20" s="18"/>
      <c r="J20" s="18"/>
      <c r="K20" s="18"/>
      <c r="L20" s="18"/>
      <c r="M20" s="18"/>
      <c r="N20" s="18"/>
      <c r="O20" s="41" t="n">
        <f aca="false">SUM(C20:N20)</f>
        <v>0</v>
      </c>
      <c r="P20" s="41" t="n">
        <f aca="false">B20-O20</f>
        <v>0</v>
      </c>
      <c r="Q20" s="19" t="n">
        <f aca="false">IF(B20=0,0,O20/B20)</f>
        <v>0</v>
      </c>
    </row>
    <row r="21" customFormat="false" ht="15" hidden="false" customHeight="false" outlineLevel="0" collapsed="false">
      <c r="A21" s="39" t="n">
        <f aca="false">Budget!A30</f>
        <v>0</v>
      </c>
      <c r="B21" s="40" t="n">
        <f aca="false">Budget!D30</f>
        <v>0</v>
      </c>
      <c r="C21" s="18"/>
      <c r="D21" s="18"/>
      <c r="E21" s="18"/>
      <c r="F21" s="18"/>
      <c r="G21" s="18"/>
      <c r="H21" s="18"/>
      <c r="I21" s="18"/>
      <c r="J21" s="18"/>
      <c r="K21" s="18"/>
      <c r="L21" s="18"/>
      <c r="M21" s="18"/>
      <c r="N21" s="18"/>
      <c r="O21" s="41" t="n">
        <f aca="false">SUM(C21:N21)</f>
        <v>0</v>
      </c>
      <c r="P21" s="41" t="n">
        <f aca="false">B21-O21</f>
        <v>0</v>
      </c>
      <c r="Q21" s="19" t="n">
        <f aca="false">IF(B21=0,0,O21/B21)</f>
        <v>0</v>
      </c>
    </row>
    <row r="22" customFormat="false" ht="15" hidden="false" customHeight="false" outlineLevel="0" collapsed="false">
      <c r="A22" s="42" t="s">
        <v>108</v>
      </c>
      <c r="B22" s="40" t="n">
        <f aca="false">Budget!D32</f>
        <v>25600</v>
      </c>
      <c r="C22" s="18"/>
      <c r="D22" s="18"/>
      <c r="E22" s="18"/>
      <c r="F22" s="18"/>
      <c r="G22" s="18"/>
      <c r="H22" s="18"/>
      <c r="I22" s="18"/>
      <c r="J22" s="18"/>
      <c r="K22" s="18"/>
      <c r="L22" s="18"/>
      <c r="M22" s="18"/>
      <c r="N22" s="18"/>
      <c r="O22" s="41" t="n">
        <f aca="false">SUM(C22:N22)</f>
        <v>0</v>
      </c>
      <c r="P22" s="41" t="n">
        <f aca="false">B22-O22</f>
        <v>25600</v>
      </c>
      <c r="Q22" s="19" t="n">
        <f aca="false">IF(B22=0,0,O22/B22)</f>
        <v>0</v>
      </c>
    </row>
    <row r="23" customFormat="false" ht="15" hidden="false" customHeight="false" outlineLevel="0" collapsed="false">
      <c r="A23" s="21" t="s">
        <v>87</v>
      </c>
      <c r="B23" s="22" t="n">
        <f aca="false">SUM(B4:B22)</f>
        <v>96820</v>
      </c>
      <c r="C23" s="22" t="n">
        <f aca="false">SUM(C4:C22)</f>
        <v>500</v>
      </c>
      <c r="D23" s="22" t="n">
        <f aca="false">SUM(D4:D22)</f>
        <v>0</v>
      </c>
      <c r="E23" s="22" t="n">
        <f aca="false">SUM(E4:E22)</f>
        <v>0</v>
      </c>
      <c r="F23" s="22" t="n">
        <f aca="false">SUM(F4:F22)</f>
        <v>0</v>
      </c>
      <c r="G23" s="22" t="n">
        <f aca="false">SUM(G4:G22)</f>
        <v>0</v>
      </c>
      <c r="H23" s="22" t="n">
        <f aca="false">SUM(H4:H22)</f>
        <v>0</v>
      </c>
      <c r="I23" s="22" t="n">
        <f aca="false">SUM(I4:I22)</f>
        <v>0</v>
      </c>
      <c r="J23" s="22" t="n">
        <f aca="false">SUM(J4:J22)</f>
        <v>0</v>
      </c>
      <c r="K23" s="22" t="n">
        <f aca="false">SUM(K4:K22)</f>
        <v>0</v>
      </c>
      <c r="L23" s="22" t="n">
        <f aca="false">SUM(L4:L22)</f>
        <v>0</v>
      </c>
      <c r="M23" s="22" t="n">
        <f aca="false">SUM(M4:M22)</f>
        <v>0</v>
      </c>
      <c r="N23" s="22" t="n">
        <f aca="false">SUM(N4:N22)</f>
        <v>0</v>
      </c>
      <c r="O23" s="22" t="n">
        <f aca="false">SUM(O4:O22)</f>
        <v>500</v>
      </c>
      <c r="P23" s="22" t="n">
        <f aca="false">SUM(P4:P22)</f>
        <v>96320</v>
      </c>
      <c r="Q23" s="23" t="n">
        <f aca="false">IF(B23=0,0,O23/B23)</f>
        <v>0.00516422226812642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2026-11-02T02:34:05Z</dcterms:created>
  <dc:creator>openpyxl</dc:creator>
  <dc:description/>
  <dc:language>en-US</dc:language>
  <cp:lastModifiedBy/>
  <dcterms:modified xsi:type="dcterms:W3CDTF">2026-11-02T02:34:05Z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